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Investment and Portfolios/Questions/"/>
    </mc:Choice>
  </mc:AlternateContent>
  <xr:revisionPtr revIDLastSave="47" documentId="13_ncr:1_{23F6ACFA-37C1-413A-B22E-42DFF8D5F752}" xr6:coauthVersionLast="47" xr6:coauthVersionMax="47" xr10:uidLastSave="{76117F2B-6899-491C-A340-FF8B4A0A9F14}"/>
  <bookViews>
    <workbookView xWindow="-108" yWindow="-108" windowWidth="23256" windowHeight="13896" xr2:uid="{00000000-000D-0000-FFFF-FFFF00000000}"/>
  </bookViews>
  <sheets>
    <sheet name="FMAGX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K19" i="1" l="1"/>
  <c r="M19" i="1" s="1"/>
  <c r="J19" i="1"/>
  <c r="L19" i="1" s="1"/>
  <c r="K18" i="1"/>
  <c r="M18" i="1" s="1"/>
  <c r="J18" i="1"/>
  <c r="L18" i="1" s="1"/>
  <c r="K17" i="1"/>
  <c r="M17" i="1" s="1"/>
  <c r="J17" i="1"/>
  <c r="L17" i="1" s="1"/>
  <c r="K16" i="1"/>
  <c r="M16" i="1" s="1"/>
  <c r="J16" i="1"/>
  <c r="L16" i="1" s="1"/>
  <c r="K15" i="1"/>
  <c r="M15" i="1" s="1"/>
  <c r="J15" i="1"/>
  <c r="L15" i="1" s="1"/>
  <c r="K14" i="1"/>
  <c r="M14" i="1" s="1"/>
  <c r="J14" i="1"/>
  <c r="L14" i="1" s="1"/>
  <c r="K13" i="1"/>
  <c r="M13" i="1" s="1"/>
  <c r="J13" i="1"/>
  <c r="L13" i="1" s="1"/>
  <c r="K12" i="1"/>
  <c r="M12" i="1" s="1"/>
  <c r="J12" i="1"/>
  <c r="L12" i="1" s="1"/>
  <c r="K11" i="1"/>
  <c r="M11" i="1" s="1"/>
  <c r="J11" i="1"/>
  <c r="L11" i="1" s="1"/>
  <c r="K10" i="1"/>
  <c r="M10" i="1" s="1"/>
  <c r="J10" i="1"/>
  <c r="L10" i="1" s="1"/>
  <c r="K9" i="1"/>
  <c r="M9" i="1" s="1"/>
  <c r="J9" i="1"/>
  <c r="L9" i="1" s="1"/>
  <c r="K8" i="1"/>
  <c r="M8" i="1" s="1"/>
  <c r="J8" i="1"/>
  <c r="L8" i="1" s="1"/>
  <c r="K7" i="1"/>
  <c r="M7" i="1" s="1"/>
  <c r="J7" i="1"/>
  <c r="L7" i="1" s="1"/>
  <c r="K6" i="1"/>
  <c r="M6" i="1" s="1"/>
  <c r="J6" i="1"/>
  <c r="L6" i="1" s="1"/>
  <c r="K5" i="1"/>
  <c r="M5" i="1" s="1"/>
  <c r="J5" i="1"/>
  <c r="K4" i="1"/>
  <c r="J4" i="1"/>
  <c r="L4" i="1" l="1"/>
  <c r="A8" i="1"/>
  <c r="B8" i="1"/>
  <c r="M4" i="1"/>
  <c r="B4" i="1" s="1"/>
  <c r="B5" i="1" s="1"/>
  <c r="A9" i="1"/>
  <c r="A10" i="1" s="1"/>
  <c r="A11" i="1" s="1"/>
  <c r="B9" i="1"/>
  <c r="L5" i="1"/>
  <c r="A4" i="1" l="1"/>
  <c r="A5" i="1" s="1"/>
  <c r="B10" i="1"/>
  <c r="B11" i="1" s="1"/>
</calcChain>
</file>

<file path=xl/sharedStrings.xml><?xml version="1.0" encoding="utf-8"?>
<sst xmlns="http://schemas.openxmlformats.org/spreadsheetml/2006/main" count="46" uniqueCount="41">
  <si>
    <t>Date</t>
  </si>
  <si>
    <t>FMAGX</t>
  </si>
  <si>
    <t>SPY</t>
  </si>
  <si>
    <t>NAVs</t>
  </si>
  <si>
    <t>Returns</t>
  </si>
  <si>
    <t>geometric average return</t>
  </si>
  <si>
    <t>annualized geometric average return</t>
  </si>
  <si>
    <t>monthly Sharpe ratio</t>
  </si>
  <si>
    <t>standard deviation</t>
  </si>
  <si>
    <t>arithmetic average return</t>
  </si>
  <si>
    <t>annualized Sharpe ratio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</si>
  <si>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</si>
  <si>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</si>
  <si>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</si>
  <si>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</si>
  <si>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</si>
  <si>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</si>
  <si>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</si>
  <si>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</si>
  <si>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</si>
  <si>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</si>
  <si>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</si>
  <si>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</si>
  <si>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</si>
  <si>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</si>
  <si>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</si>
  <si>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</si>
  <si>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</si>
  <si>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</si>
  <si>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</si>
  <si>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</si>
  <si>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</si>
  <si>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</si>
  <si>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</si>
  <si>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</si>
  <si>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</si>
  <si>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alpha</t>
  </si>
  <si>
    <t>annualized alpha of FMAGX</t>
  </si>
  <si>
    <t>beta</t>
  </si>
  <si>
    <t>annualized alpha of FMAGX (in percentage)</t>
  </si>
  <si>
    <t>annualized geometric average return (in percentage)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</si>
</sst>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/>
    <xf numFmtId="0" fontId="0" fillId="0" borderId="10" xfId="0" applyBorder="1"/>
    <xf numFmtId="0" fontId="18" fillId="0" borderId="11" xfId="0" applyFont="1" applyBorder="1" applyAlignment="1">
      <alignment horizontal="center"/>
    </xf>
    <xf numFmtId="0" fontId="18" fillId="0" borderId="11" xfId="0" applyFont="1" applyBorder="1" applyAlignment="1">
      <alignment horizontal="centerContinuous"/>
    </xf>
    <xf numFmtId="10" fontId="0" fillId="33" borderId="0" xfId="42" applyNumberFormat="1" applyFont="1" applyFill="1"/>
    <xf numFmtId="164" fontId="0" fillId="0" borderId="0" xfId="42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RowHeight="14.4" x14ac:dyDescent="0.3"/>
  <cols>
    <col min="1" max="1" width="14.33203125" customWidth="1"/>
    <col min="2" max="2" width="12.109375" customWidth="1"/>
    <col min="6" max="6" width="12.44140625" bestFit="1" customWidth="1"/>
    <col min="7" max="7" width="9.5546875" bestFit="1" customWidth="1"/>
    <col min="10" max="10" width="18" bestFit="1" customWidth="1"/>
  </cols>
  <sheetData>
    <row r="1" spans="1:13" x14ac:dyDescent="0.3">
      <c r="A1" s="3">
        <f>+(1+I32)^12-1</f>
        <v>4.3006302477799352E-3</v>
      </c>
      <c r="B1" t="s">
        <v>37</v>
      </c>
      <c r="H1" s="2" t="s">
        <v>3</v>
      </c>
      <c r="I1" s="2"/>
      <c r="J1" s="2" t="s">
        <v>4</v>
      </c>
      <c r="K1" s="2"/>
    </row>
    <row r="2" spans="1:13" x14ac:dyDescent="0.3">
      <c r="A2" s="8">
        <v>4.3006302477799352E-3</v>
      </c>
      <c r="B2" t="s">
        <v>39</v>
      </c>
      <c r="G2" t="s">
        <v>0</v>
      </c>
      <c r="H2" t="s">
        <v>1</v>
      </c>
      <c r="I2" t="s">
        <v>2</v>
      </c>
      <c r="J2" t="s">
        <v>1</v>
      </c>
      <c r="K2" t="s">
        <v>2</v>
      </c>
      <c r="L2" t="s">
        <v>1</v>
      </c>
      <c r="M2" t="s">
        <v>2</v>
      </c>
    </row>
    <row r="3" spans="1:13" x14ac:dyDescent="0.3">
      <c r="G3" s="1">
        <v>43466</v>
      </c>
      <c r="H3">
        <v>6.5432639999999997</v>
      </c>
      <c r="I3">
        <v>248.75834699999999</v>
      </c>
    </row>
    <row r="4" spans="1:13" x14ac:dyDescent="0.3">
      <c r="A4" s="3">
        <f>(PRODUCT(L4:L24)^(1/59))-1</f>
        <v>3.9544466821710422E-3</v>
      </c>
      <c r="B4" s="3">
        <f>(PRODUCT(M4:M24)^(1/59))-1</f>
        <v>2.452818856913952E-3</v>
      </c>
      <c r="C4" t="s">
        <v>5</v>
      </c>
      <c r="G4" s="1">
        <v>43497</v>
      </c>
      <c r="H4">
        <v>6.7313669999999997</v>
      </c>
      <c r="I4">
        <v>256.822113</v>
      </c>
      <c r="J4">
        <f>H4/H3-1</f>
        <v>2.8747579189835504E-2</v>
      </c>
      <c r="K4">
        <f t="shared" ref="K4:K23" si="0">I4/I3-1</f>
        <v>3.2416062002534662E-2</v>
      </c>
      <c r="L4">
        <f>1+J4</f>
        <v>1.0287475791898355</v>
      </c>
      <c r="M4">
        <f t="shared" ref="M4:M23" si="1">1+K4</f>
        <v>1.0324160620025347</v>
      </c>
    </row>
    <row r="5" spans="1:13" x14ac:dyDescent="0.3">
      <c r="A5" s="3">
        <f>(1+A4)^12-1</f>
        <v>4.8499171220356185E-2</v>
      </c>
      <c r="B5" s="3">
        <f>(1+B4)^12-1</f>
        <v>2.9834167940996137E-2</v>
      </c>
      <c r="C5" t="s">
        <v>6</v>
      </c>
      <c r="G5" s="1">
        <v>43525</v>
      </c>
      <c r="H5">
        <v>6.8724429999999996</v>
      </c>
      <c r="I5">
        <v>260.32406600000002</v>
      </c>
      <c r="J5">
        <f t="shared" ref="J5:J23" si="2">H5/H4-1</f>
        <v>2.0958001547085381E-2</v>
      </c>
      <c r="K5">
        <f t="shared" si="0"/>
        <v>1.3635714460460191E-2</v>
      </c>
      <c r="L5">
        <f t="shared" ref="L5:L23" si="3">1+J5</f>
        <v>1.0209580015470854</v>
      </c>
      <c r="M5">
        <f t="shared" si="1"/>
        <v>1.0136357144604602</v>
      </c>
    </row>
    <row r="6" spans="1:13" x14ac:dyDescent="0.3">
      <c r="A6" s="7">
        <v>0.13343961757452028</v>
      </c>
      <c r="B6" s="7">
        <v>0.13981841843876741</v>
      </c>
      <c r="C6" t="s">
        <v>40</v>
      </c>
      <c r="G6" s="1">
        <v>43556</v>
      </c>
      <c r="H6">
        <v>7.1814679999999997</v>
      </c>
      <c r="I6">
        <v>272.15240499999999</v>
      </c>
      <c r="J6">
        <f t="shared" si="2"/>
        <v>4.4965814922000913E-2</v>
      </c>
      <c r="K6">
        <f t="shared" si="0"/>
        <v>4.5436978538895278E-2</v>
      </c>
      <c r="L6">
        <f t="shared" si="3"/>
        <v>1.0449658149220009</v>
      </c>
      <c r="M6">
        <f t="shared" si="1"/>
        <v>1.0454369785388953</v>
      </c>
    </row>
    <row r="7" spans="1:13" x14ac:dyDescent="0.3">
      <c r="G7" s="1">
        <v>43586</v>
      </c>
      <c r="H7">
        <v>6.7649559999999997</v>
      </c>
      <c r="I7">
        <v>254.79690600000001</v>
      </c>
      <c r="J7">
        <f t="shared" si="2"/>
        <v>-5.7998169733541993E-2</v>
      </c>
      <c r="K7">
        <f t="shared" si="0"/>
        <v>-6.3771249789249418E-2</v>
      </c>
      <c r="L7">
        <f t="shared" si="3"/>
        <v>0.94200183026645801</v>
      </c>
      <c r="M7">
        <f t="shared" si="1"/>
        <v>0.93622875021075058</v>
      </c>
    </row>
    <row r="8" spans="1:13" x14ac:dyDescent="0.3">
      <c r="A8" s="3">
        <f>AVERAGE(J4:J24)</f>
        <v>1.7290942641073476E-2</v>
      </c>
      <c r="B8" s="3">
        <f>AVERAGE(K4:K24)</f>
        <v>1.086683603953912E-2</v>
      </c>
      <c r="C8" t="s">
        <v>9</v>
      </c>
      <c r="G8" s="1">
        <v>43617</v>
      </c>
      <c r="H8">
        <v>7.2464649999999997</v>
      </c>
      <c r="I8">
        <v>271.208282</v>
      </c>
      <c r="J8">
        <f t="shared" si="2"/>
        <v>7.1176959613632462E-2</v>
      </c>
      <c r="K8">
        <f t="shared" si="0"/>
        <v>6.4409636120149605E-2</v>
      </c>
      <c r="L8">
        <f t="shared" si="3"/>
        <v>1.0711769596136325</v>
      </c>
      <c r="M8">
        <f t="shared" si="1"/>
        <v>1.0644096361201496</v>
      </c>
    </row>
    <row r="9" spans="1:13" x14ac:dyDescent="0.3">
      <c r="A9" s="3">
        <f>STDEV(J4:J24)</f>
        <v>7.5713458297194322E-2</v>
      </c>
      <c r="B9" s="3">
        <f>STDEV(K4:K24)</f>
        <v>6.1341080733166839E-2</v>
      </c>
      <c r="C9" t="s">
        <v>8</v>
      </c>
      <c r="G9" s="1">
        <v>43647</v>
      </c>
      <c r="H9">
        <v>7.3822939999999999</v>
      </c>
      <c r="I9">
        <v>276.64779700000003</v>
      </c>
      <c r="J9">
        <f t="shared" si="2"/>
        <v>1.874417388340377E-2</v>
      </c>
      <c r="K9">
        <f t="shared" si="0"/>
        <v>2.0056596206748711E-2</v>
      </c>
      <c r="L9">
        <f t="shared" si="3"/>
        <v>1.0187441738834038</v>
      </c>
      <c r="M9">
        <f t="shared" si="1"/>
        <v>1.0200565962067487</v>
      </c>
    </row>
    <row r="10" spans="1:13" x14ac:dyDescent="0.3">
      <c r="A10" s="3">
        <f>A8/A9</f>
        <v>0.22837343624170733</v>
      </c>
      <c r="B10" s="3">
        <f>B8/B9</f>
        <v>0.17715429708207719</v>
      </c>
      <c r="C10" t="s">
        <v>7</v>
      </c>
      <c r="G10" s="1">
        <v>43678</v>
      </c>
      <c r="H10">
        <v>7.4230429999999998</v>
      </c>
      <c r="I10">
        <v>272.01583900000003</v>
      </c>
      <c r="J10">
        <f t="shared" si="2"/>
        <v>5.5198289312237137E-3</v>
      </c>
      <c r="K10">
        <f t="shared" si="0"/>
        <v>-1.6743158811418302E-2</v>
      </c>
      <c r="L10">
        <f t="shared" si="3"/>
        <v>1.0055198289312237</v>
      </c>
      <c r="M10">
        <f t="shared" si="1"/>
        <v>0.9832568411885817</v>
      </c>
    </row>
    <row r="11" spans="1:13" x14ac:dyDescent="0.3">
      <c r="A11" s="3">
        <f>A10*SQRT(12)</f>
        <v>0.79110878933945739</v>
      </c>
      <c r="B11" s="3">
        <f>B10*SQRT(12)</f>
        <v>0.61368048665061714</v>
      </c>
      <c r="C11" t="s">
        <v>10</v>
      </c>
      <c r="G11" s="1">
        <v>43709</v>
      </c>
      <c r="H11">
        <v>7.3687120000000004</v>
      </c>
      <c r="I11">
        <v>276.03384399999999</v>
      </c>
      <c r="J11">
        <f t="shared" si="2"/>
        <v>-7.3192355210658366E-3</v>
      </c>
      <c r="K11">
        <f t="shared" si="0"/>
        <v>1.4771217054018626E-2</v>
      </c>
      <c r="L11">
        <f t="shared" si="3"/>
        <v>0.99268076447893416</v>
      </c>
      <c r="M11">
        <f t="shared" si="1"/>
        <v>1.0147712170540186</v>
      </c>
    </row>
    <row r="12" spans="1:13" x14ac:dyDescent="0.3">
      <c r="G12" s="1">
        <v>43739</v>
      </c>
      <c r="H12">
        <v>7.4569999999999999</v>
      </c>
      <c r="I12">
        <v>283.43847699999998</v>
      </c>
      <c r="J12">
        <f t="shared" si="2"/>
        <v>1.1981469760251162E-2</v>
      </c>
      <c r="K12">
        <f t="shared" si="0"/>
        <v>2.6825091056587924E-2</v>
      </c>
      <c r="L12">
        <f t="shared" si="3"/>
        <v>1.0119814697602512</v>
      </c>
      <c r="M12">
        <f t="shared" si="1"/>
        <v>1.0268250910565879</v>
      </c>
    </row>
    <row r="13" spans="1:13" x14ac:dyDescent="0.3">
      <c r="G13" s="1">
        <v>43770</v>
      </c>
      <c r="H13">
        <v>7.7286580000000002</v>
      </c>
      <c r="I13">
        <v>293.69845600000002</v>
      </c>
      <c r="J13">
        <f t="shared" si="2"/>
        <v>3.6429931607885324E-2</v>
      </c>
      <c r="K13">
        <f t="shared" si="0"/>
        <v>3.6198257585190241E-2</v>
      </c>
      <c r="L13">
        <f t="shared" si="3"/>
        <v>1.0364299316078853</v>
      </c>
      <c r="M13">
        <f t="shared" si="1"/>
        <v>1.0361982575851902</v>
      </c>
    </row>
    <row r="14" spans="1:13" x14ac:dyDescent="0.3">
      <c r="G14" s="1"/>
      <c r="H14">
        <v>6.9272689999999999</v>
      </c>
      <c r="I14">
        <v>300.75329599999998</v>
      </c>
      <c r="J14">
        <f t="shared" si="2"/>
        <v>-0.10369057603532206</v>
      </c>
      <c r="K14">
        <f t="shared" si="0"/>
        <v>2.4020691480924672E-2</v>
      </c>
      <c r="L14">
        <f t="shared" si="3"/>
        <v>0.89630942396467794</v>
      </c>
      <c r="M14">
        <f t="shared" si="1"/>
        <v>1.0240206914809247</v>
      </c>
    </row>
    <row r="15" spans="1:13" x14ac:dyDescent="0.3">
      <c r="G15" s="1">
        <v>43831</v>
      </c>
      <c r="H15">
        <v>8.134798</v>
      </c>
      <c r="I15">
        <v>302.10983299999998</v>
      </c>
      <c r="J15">
        <f t="shared" si="2"/>
        <v>0.17431530376545212</v>
      </c>
      <c r="K15">
        <f t="shared" si="0"/>
        <v>4.5104642843216691E-3</v>
      </c>
      <c r="L15">
        <f t="shared" si="3"/>
        <v>1.1743153037654521</v>
      </c>
      <c r="M15">
        <f t="shared" si="1"/>
        <v>1.0045104642843217</v>
      </c>
    </row>
    <row r="16" spans="1:13" x14ac:dyDescent="0.3">
      <c r="G16" s="1">
        <v>43862</v>
      </c>
      <c r="H16">
        <v>7.5686960000000001</v>
      </c>
      <c r="I16">
        <v>278.19320699999997</v>
      </c>
      <c r="J16">
        <f t="shared" si="2"/>
        <v>-6.959017298278336E-2</v>
      </c>
      <c r="K16">
        <f t="shared" si="0"/>
        <v>-7.9165334549041289E-2</v>
      </c>
      <c r="L16">
        <f t="shared" si="3"/>
        <v>0.93040982701721664</v>
      </c>
      <c r="M16">
        <f t="shared" si="1"/>
        <v>0.92083466545095871</v>
      </c>
    </row>
    <row r="17" spans="1:16" x14ac:dyDescent="0.3">
      <c r="G17" s="1">
        <v>43891</v>
      </c>
      <c r="H17">
        <v>6.8319900000000002</v>
      </c>
      <c r="I17">
        <v>242.03161600000001</v>
      </c>
      <c r="J17">
        <f t="shared" si="2"/>
        <v>-9.7335921537871184E-2</v>
      </c>
      <c r="K17">
        <f t="shared" si="0"/>
        <v>-0.12998732567901972</v>
      </c>
      <c r="L17">
        <f t="shared" si="3"/>
        <v>0.90266407846212882</v>
      </c>
      <c r="M17">
        <f t="shared" si="1"/>
        <v>0.87001267432098028</v>
      </c>
    </row>
    <row r="18" spans="1:16" x14ac:dyDescent="0.3">
      <c r="G18" s="1">
        <v>43922</v>
      </c>
      <c r="H18">
        <v>7.7160380000000002</v>
      </c>
      <c r="I18">
        <v>274.36956800000002</v>
      </c>
      <c r="J18">
        <f t="shared" si="2"/>
        <v>0.12939831586404549</v>
      </c>
      <c r="K18">
        <f t="shared" si="0"/>
        <v>0.13361044533950484</v>
      </c>
      <c r="L18">
        <f t="shared" si="3"/>
        <v>1.1293983158640455</v>
      </c>
      <c r="M18">
        <f t="shared" si="1"/>
        <v>1.1336104453395048</v>
      </c>
    </row>
    <row r="19" spans="1:16" x14ac:dyDescent="0.3">
      <c r="G19" s="1">
        <v>43952</v>
      </c>
      <c r="H19">
        <v>8.2588749999999997</v>
      </c>
      <c r="I19">
        <v>287.44198599999999</v>
      </c>
      <c r="J19">
        <f t="shared" si="2"/>
        <v>7.0351778982944202E-2</v>
      </c>
      <c r="K19">
        <f t="shared" si="0"/>
        <v>4.7645291332018225E-2</v>
      </c>
      <c r="L19">
        <f t="shared" si="3"/>
        <v>1.0703517789829442</v>
      </c>
      <c r="M19">
        <f t="shared" si="1"/>
        <v>1.0476452913320182</v>
      </c>
    </row>
    <row r="20" spans="1:16" x14ac:dyDescent="0.3">
      <c r="G20" s="1"/>
    </row>
    <row r="21" spans="1:16" x14ac:dyDescent="0.3">
      <c r="D21" t="s">
        <v>11</v>
      </c>
      <c r="G21" s="1"/>
    </row>
    <row r="22" spans="1:16" ht="15" thickBot="1" x14ac:dyDescent="0.35">
      <c r="G22" s="1"/>
    </row>
    <row r="23" spans="1:16" x14ac:dyDescent="0.3">
      <c r="D23" s="6" t="s">
        <v>12</v>
      </c>
      <c r="E23" s="6"/>
      <c r="G23" s="1"/>
    </row>
    <row r="24" spans="1:16" x14ac:dyDescent="0.3">
      <c r="D24" t="s">
        <v>13</v>
      </c>
      <c r="E24">
        <v>0.78976305615354081</v>
      </c>
      <c r="G24" s="1"/>
    </row>
    <row r="25" spans="1:16" ht="15" thickBot="1" x14ac:dyDescent="0.35">
      <c r="D25" t="s">
        <v>14</v>
      </c>
      <c r="E25">
        <v>0.62372568486498081</v>
      </c>
      <c r="G25" t="s">
        <v>18</v>
      </c>
    </row>
    <row r="26" spans="1:16" x14ac:dyDescent="0.3">
      <c r="A26" s="1"/>
      <c r="D26" t="s">
        <v>15</v>
      </c>
      <c r="E26">
        <v>0.61712438109068224</v>
      </c>
      <c r="G26" s="5"/>
      <c r="H26" s="5" t="s">
        <v>23</v>
      </c>
      <c r="I26" s="5" t="s">
        <v>24</v>
      </c>
      <c r="J26" s="5" t="s">
        <v>25</v>
      </c>
      <c r="K26" s="5" t="s">
        <v>26</v>
      </c>
      <c r="L26" s="5" t="s">
        <v>27</v>
      </c>
    </row>
    <row r="27" spans="1:16" x14ac:dyDescent="0.3">
      <c r="D27" t="s">
        <v>16</v>
      </c>
      <c r="E27">
        <v>4.2298020040286675E-2</v>
      </c>
      <c r="G27" t="s">
        <v>19</v>
      </c>
      <c r="H27">
        <v>1</v>
      </c>
      <c r="I27">
        <v>0.16904564527778948</v>
      </c>
      <c r="J27">
        <v>0.16904564527778948</v>
      </c>
      <c r="K27">
        <v>94.485226887056058</v>
      </c>
      <c r="L27">
        <v>1.052313400541176E-13</v>
      </c>
    </row>
    <row r="28" spans="1:16" ht="15" thickBot="1" x14ac:dyDescent="0.35">
      <c r="D28" s="4" t="s">
        <v>17</v>
      </c>
      <c r="E28" s="4">
        <v>59</v>
      </c>
      <c r="G28" t="s">
        <v>20</v>
      </c>
      <c r="H28">
        <v>57</v>
      </c>
      <c r="I28">
        <v>0.10197998246172411</v>
      </c>
      <c r="J28">
        <v>1.7891224993284932E-3</v>
      </c>
    </row>
    <row r="29" spans="1:16" ht="15" thickBot="1" x14ac:dyDescent="0.35">
      <c r="G29" s="4" t="s">
        <v>21</v>
      </c>
      <c r="H29" s="4">
        <v>58</v>
      </c>
      <c r="I29" s="4">
        <v>0.27102562773951361</v>
      </c>
      <c r="J29" s="4"/>
      <c r="K29" s="4"/>
      <c r="L29" s="4"/>
    </row>
    <row r="30" spans="1:16" ht="15" thickBot="1" x14ac:dyDescent="0.35"/>
    <row r="31" spans="1:16" x14ac:dyDescent="0.3">
      <c r="H31" s="5"/>
      <c r="I31" s="5" t="s">
        <v>28</v>
      </c>
      <c r="J31" s="5" t="s">
        <v>16</v>
      </c>
      <c r="K31" s="5" t="s">
        <v>29</v>
      </c>
      <c r="L31" s="5" t="s">
        <v>30</v>
      </c>
      <c r="M31" s="5" t="s">
        <v>31</v>
      </c>
      <c r="N31" s="5" t="s">
        <v>32</v>
      </c>
      <c r="O31" s="5" t="s">
        <v>33</v>
      </c>
      <c r="P31" s="5" t="s">
        <v>34</v>
      </c>
    </row>
    <row r="32" spans="1:16" x14ac:dyDescent="0.3">
      <c r="G32" t="s">
        <v>36</v>
      </c>
      <c r="H32" t="s">
        <v>22</v>
      </c>
      <c r="I32">
        <v>3.5768136658704403E-4</v>
      </c>
      <c r="J32">
        <v>5.6522356511931405E-3</v>
      </c>
      <c r="K32">
        <v>6.3281396718047389E-2</v>
      </c>
      <c r="L32">
        <v>0.94976382575558682</v>
      </c>
      <c r="M32">
        <v>-1.0960725292700429E-2</v>
      </c>
      <c r="N32">
        <v>1.1676088025874517E-2</v>
      </c>
      <c r="O32">
        <v>-1.0960725292700429E-2</v>
      </c>
      <c r="P32">
        <v>1.1676088025874517E-2</v>
      </c>
    </row>
    <row r="33" spans="7:16" ht="15" thickBot="1" x14ac:dyDescent="0.35">
      <c r="G33" t="s">
        <v>38</v>
      </c>
      <c r="H33" s="4" t="s">
        <v>35</v>
      </c>
      <c r="I33" s="4">
        <v>0.99807391151476577</v>
      </c>
      <c r="J33" s="4">
        <v>0.1026787915332852</v>
      </c>
      <c r="K33" s="4">
        <v>9.7203511709740162</v>
      </c>
      <c r="L33" s="4">
        <v>1.0523134005411945E-13</v>
      </c>
      <c r="M33" s="4">
        <v>0.79246317806762034</v>
      </c>
      <c r="N33" s="4">
        <v>1.2036846449619112</v>
      </c>
      <c r="O33" s="4">
        <v>0.79246317806762034</v>
      </c>
      <c r="P33" s="4">
        <v>1.2036846449619112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FMAGX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2024-02-27T19:13:57Z</dcterms:created>
  <dcterms:modified xsi:type="dcterms:W3CDTF">2026-03-04T15:06:39Z</dcterms:modified>
</cp:coreProperties>
</file>