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Fix Inc^0 Credit Market/"/>
    </mc:Choice>
  </mc:AlternateContent>
  <xr:revisionPtr revIDLastSave="0" documentId="8_{A7868012-2D15-4530-943E-9EE205A3328C}" xr6:coauthVersionLast="47" xr6:coauthVersionMax="47" xr10:uidLastSave="{00000000-0000-0000-0000-000000000000}"/>
  <bookViews>
    <workbookView xWindow="-108" yWindow="-108" windowWidth="23256" windowHeight="13896" xr2:uid="{06609D95-A488-42A8-AE53-3D50838ED837}"/>
  </bookViews>
  <sheets>
    <sheet name="Sheet1" sheetId="1" r:id="rId1"/>
  </sheets>
  <calcPr calcId="191029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1" l="1"/>
  <c r="E99" i="1"/>
  <c r="D102" i="1"/>
  <c r="E102" i="1" s="1"/>
  <c r="C102" i="1"/>
  <c r="D101" i="1"/>
  <c r="E101" i="1" s="1"/>
  <c r="C101" i="1"/>
  <c r="D100" i="1"/>
  <c r="E100" i="1" s="1"/>
  <c r="C100" i="1"/>
  <c r="E94" i="1"/>
  <c r="D94" i="1"/>
  <c r="C94" i="1"/>
  <c r="F94" i="1" s="1"/>
  <c r="E93" i="1"/>
  <c r="D93" i="1"/>
  <c r="C93" i="1"/>
  <c r="F93" i="1" s="1"/>
  <c r="E92" i="1"/>
  <c r="D92" i="1"/>
  <c r="C92" i="1"/>
  <c r="F92" i="1" s="1"/>
  <c r="F91" i="1"/>
  <c r="C99" i="1" s="1"/>
  <c r="E91" i="1"/>
  <c r="D91" i="1"/>
  <c r="C91" i="1"/>
  <c r="H42" i="1"/>
  <c r="H43" i="1" s="1"/>
  <c r="E42" i="1"/>
  <c r="E43" i="1" s="1"/>
  <c r="I41" i="1"/>
  <c r="H41" i="1"/>
  <c r="E41" i="1"/>
  <c r="F41" i="1" s="1"/>
  <c r="H40" i="1"/>
  <c r="I40" i="1" s="1"/>
  <c r="E40" i="1"/>
  <c r="F40" i="1" s="1"/>
  <c r="G15" i="1"/>
  <c r="E15" i="1"/>
  <c r="G14" i="1"/>
  <c r="E14" i="1"/>
  <c r="E16" i="1" s="1"/>
  <c r="G13" i="1"/>
  <c r="G16" i="1" s="1"/>
  <c r="E13" i="1"/>
  <c r="C109" i="1" l="1"/>
  <c r="C108" i="1"/>
  <c r="C107" i="1"/>
  <c r="F42" i="1"/>
  <c r="F43" i="1" s="1"/>
  <c r="F44" i="1" s="1"/>
  <c r="I42" i="1"/>
  <c r="I43" i="1" s="1"/>
  <c r="I44" i="1" s="1"/>
</calcChain>
</file>

<file path=xl/sharedStrings.xml><?xml version="1.0" encoding="utf-8"?>
<sst xmlns="http://schemas.openxmlformats.org/spreadsheetml/2006/main" count="49" uniqueCount="31">
  <si>
    <t>t</t>
  </si>
  <si>
    <t>b t</t>
  </si>
  <si>
    <t>Cash Flow (Bond A)</t>
  </si>
  <si>
    <t>PV Flow (A)</t>
  </si>
  <si>
    <t>Cash Flow (Bond B)</t>
  </si>
  <si>
    <t>PV Flow (B)</t>
  </si>
  <si>
    <t>Price</t>
  </si>
  <si>
    <t>b_t</t>
  </si>
  <si>
    <t>t*PV Flow (A)</t>
  </si>
  <si>
    <t>t*PV Flow (B)</t>
  </si>
  <si>
    <t>Sum</t>
  </si>
  <si>
    <t>Duration</t>
  </si>
  <si>
    <t>Term Structure</t>
  </si>
  <si>
    <t>r1</t>
  </si>
  <si>
    <t>r2</t>
  </si>
  <si>
    <t>r3</t>
  </si>
  <si>
    <t>I</t>
  </si>
  <si>
    <t>II</t>
  </si>
  <si>
    <t>III</t>
  </si>
  <si>
    <t>IV</t>
  </si>
  <si>
    <t>b1</t>
  </si>
  <si>
    <t>b2</t>
  </si>
  <si>
    <t>b3</t>
  </si>
  <si>
    <t>Price of Bond B</t>
  </si>
  <si>
    <t>Duration Calculations (Term I)</t>
  </si>
  <si>
    <t>Instrument</t>
  </si>
  <si>
    <t>Weighted Sum (t*PV)</t>
  </si>
  <si>
    <t>Bond B</t>
  </si>
  <si>
    <t>Duration Hedging (Term I)</t>
  </si>
  <si>
    <t>Hedging Instrument</t>
  </si>
  <si>
    <t>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</si>
</sst>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1" fillId="0" borderId="0" xfId="0" applyFont="1"/>
    <xf numFmtId="0" fontId="1" fillId="0" borderId="6" xfId="0" applyFont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11" xfId="0" applyFont="1" applyBorder="1"/>
    <xf numFmtId="0" fontId="0" fillId="0" borderId="12" xfId="0" applyBorder="1"/>
    <xf numFmtId="0" fontId="1" fillId="0" borderId="13" xfId="0" applyFont="1" applyBorder="1"/>
    <xf numFmtId="0" fontId="0" fillId="0" borderId="14" xfId="0" applyBorder="1"/>
    <xf numFmtId="0" fontId="1" fillId="0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'1.0' encoding='utf-8' standalone='yes'?>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48296</xdr:colOff>
      <xdr:row>9</xdr:row>
      <xdr:rowOff>122090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08D11E-BCF1-4FA4-BD30-AB5987738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48640"/>
          <a:ext cx="4810796" cy="12193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57823</xdr:colOff>
      <xdr:row>36</xdr:row>
      <xdr:rowOff>82360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F66049-F175-4620-9022-C99D759F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489960"/>
          <a:ext cx="4820323" cy="3191320"/>
        </a:xfrm>
        <a:prstGeom prst="rect">
          <a:avLst/>
        </a:prstGeom>
      </xdr:spPr>
    </xdr:pic>
    <xdr:clientData/>
  </xdr:twoCellAnchor>
  <xdr:twoCellAnchor editAs="oneCell">
    <xdr:from>
      <xdr:col>0</xdr:col>
      <xdr:colOff>251460</xdr:colOff>
      <xdr:row>47</xdr:row>
      <xdr:rowOff>22860</xdr:rowOff>
    </xdr:from>
    <xdr:to>
      <xdr:col>5</xdr:col>
      <xdr:colOff>852209</xdr:colOff>
      <xdr:row>61</xdr:row>
      <xdr:rowOff>168018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DE5603-108C-438A-B221-2A92E9F05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460" y="8648700"/>
          <a:ext cx="4829849" cy="2705478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62</xdr:row>
      <xdr:rowOff>91440</xdr:rowOff>
    </xdr:from>
    <xdr:to>
      <xdr:col>5</xdr:col>
      <xdr:colOff>857912</xdr:colOff>
      <xdr:row>81</xdr:row>
      <xdr:rowOff>170041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E9A9BDA-2082-4A13-9DF6-0CE2CC829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2900" y="11460480"/>
          <a:ext cx="4744112" cy="3553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B404-3A05-4515-B4EF-6CCAD133EEFB}">
  <dimension ref="B11:I109"/>
  <sheetViews>
    <sheetView tabSelected="1" topLeftCell="A83" workbookViewId="0">
      <selection activeCell="E104" sqref="E104"/>
    </sheetView>
  </sheetViews>
  <sheetFormatPr defaultRowHeight="14.4" x14ac:dyDescent="0.3"/>
  <cols>
    <col min="2" max="2" width="13.6640625" customWidth="1"/>
    <col min="4" max="4" width="18.21875" bestFit="1" customWidth="1"/>
    <col min="5" max="5" width="12" bestFit="1" customWidth="1"/>
    <col min="6" max="6" width="16.6640625" bestFit="1" customWidth="1"/>
    <col min="7" max="7" width="11.6640625" customWidth="1"/>
    <col min="8" max="8" width="10.109375" bestFit="1" customWidth="1"/>
    <col min="9" max="9" width="12" bestFit="1" customWidth="1"/>
  </cols>
  <sheetData>
    <row r="11" spans="2:7" ht="15" thickBot="1" x14ac:dyDescent="0.35"/>
    <row r="12" spans="2:7" x14ac:dyDescent="0.3">
      <c r="B12" s="1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3" t="s">
        <v>5</v>
      </c>
    </row>
    <row r="13" spans="2:7" x14ac:dyDescent="0.3">
      <c r="B13" s="4">
        <v>1</v>
      </c>
      <c r="C13">
        <v>0.97087000000000001</v>
      </c>
      <c r="D13">
        <v>5</v>
      </c>
      <c r="E13">
        <f>D13*C13</f>
        <v>4.8543500000000002</v>
      </c>
      <c r="F13">
        <v>8</v>
      </c>
      <c r="G13" s="5">
        <f>F13*C13</f>
        <v>7.7669600000000001</v>
      </c>
    </row>
    <row r="14" spans="2:7" x14ac:dyDescent="0.3">
      <c r="B14" s="4">
        <v>2</v>
      </c>
      <c r="C14">
        <v>0.90703</v>
      </c>
      <c r="D14">
        <v>5</v>
      </c>
      <c r="E14">
        <f>D14*C14</f>
        <v>4.5351499999999998</v>
      </c>
      <c r="F14">
        <v>8</v>
      </c>
      <c r="G14" s="5">
        <f>F14*C14</f>
        <v>7.25624</v>
      </c>
    </row>
    <row r="15" spans="2:7" x14ac:dyDescent="0.3">
      <c r="B15" s="4">
        <v>3</v>
      </c>
      <c r="C15">
        <v>0.81630000000000003</v>
      </c>
      <c r="D15">
        <v>105</v>
      </c>
      <c r="E15">
        <f>D15*C15</f>
        <v>85.711500000000001</v>
      </c>
      <c r="F15">
        <v>108</v>
      </c>
      <c r="G15" s="5">
        <f>F15*C15</f>
        <v>88.16040000000001</v>
      </c>
    </row>
    <row r="16" spans="2:7" ht="15" thickBot="1" x14ac:dyDescent="0.35">
      <c r="B16" s="6"/>
      <c r="C16" s="7" t="s">
        <v>6</v>
      </c>
      <c r="D16" s="8"/>
      <c r="E16" s="8">
        <f>SUM(E13:E15)</f>
        <v>95.100999999999999</v>
      </c>
      <c r="F16" s="8"/>
      <c r="G16" s="9">
        <f>SUM(G13:G15)</f>
        <v>103.18360000000001</v>
      </c>
    </row>
    <row r="38" spans="2:9" ht="15" thickBot="1" x14ac:dyDescent="0.35"/>
    <row r="39" spans="2:9" x14ac:dyDescent="0.3">
      <c r="B39" s="1" t="s">
        <v>0</v>
      </c>
      <c r="C39" s="2" t="s">
        <v>7</v>
      </c>
      <c r="D39" s="2" t="s">
        <v>2</v>
      </c>
      <c r="E39" s="2" t="s">
        <v>3</v>
      </c>
      <c r="F39" s="2" t="s">
        <v>8</v>
      </c>
      <c r="G39" s="2" t="s">
        <v>4</v>
      </c>
      <c r="H39" s="2" t="s">
        <v>5</v>
      </c>
      <c r="I39" s="3" t="s">
        <v>9</v>
      </c>
    </row>
    <row r="40" spans="2:9" x14ac:dyDescent="0.3">
      <c r="B40" s="10">
        <v>1</v>
      </c>
      <c r="C40">
        <v>0.97087000000000001</v>
      </c>
      <c r="D40">
        <v>5</v>
      </c>
      <c r="E40">
        <f>D40*C40</f>
        <v>4.8543500000000002</v>
      </c>
      <c r="F40">
        <f>B40*E40</f>
        <v>4.8543500000000002</v>
      </c>
      <c r="G40">
        <v>8</v>
      </c>
      <c r="H40">
        <f>G40*C40</f>
        <v>7.7669600000000001</v>
      </c>
      <c r="I40" s="5">
        <f>B40*H40</f>
        <v>7.7669600000000001</v>
      </c>
    </row>
    <row r="41" spans="2:9" x14ac:dyDescent="0.3">
      <c r="B41" s="10">
        <v>2</v>
      </c>
      <c r="C41">
        <v>0.90703</v>
      </c>
      <c r="D41">
        <v>5</v>
      </c>
      <c r="E41">
        <f>D41*C41</f>
        <v>4.5351499999999998</v>
      </c>
      <c r="F41">
        <f>B41*E41</f>
        <v>9.0702999999999996</v>
      </c>
      <c r="G41">
        <v>8</v>
      </c>
      <c r="H41">
        <f>G41*C41</f>
        <v>7.25624</v>
      </c>
      <c r="I41" s="5">
        <f>B41*H41</f>
        <v>14.51248</v>
      </c>
    </row>
    <row r="42" spans="2:9" x14ac:dyDescent="0.3">
      <c r="B42" s="10">
        <v>3</v>
      </c>
      <c r="C42">
        <v>0.81630000000000003</v>
      </c>
      <c r="D42">
        <v>105</v>
      </c>
      <c r="E42">
        <f>D42*C42</f>
        <v>85.711500000000001</v>
      </c>
      <c r="F42">
        <f>B42*E42</f>
        <v>257.1345</v>
      </c>
      <c r="G42">
        <v>108</v>
      </c>
      <c r="H42">
        <f>G42*C42</f>
        <v>88.16040000000001</v>
      </c>
      <c r="I42" s="5">
        <f>B42*H42</f>
        <v>264.48120000000006</v>
      </c>
    </row>
    <row r="43" spans="2:9" x14ac:dyDescent="0.3">
      <c r="B43" s="4"/>
      <c r="C43" s="11" t="s">
        <v>10</v>
      </c>
      <c r="E43">
        <f>SUM(E40:E42)</f>
        <v>95.100999999999999</v>
      </c>
      <c r="F43">
        <f>SUM(F40:F42)</f>
        <v>271.05914999999999</v>
      </c>
      <c r="H43">
        <f>SUM(H40:H42)</f>
        <v>103.18360000000001</v>
      </c>
      <c r="I43" s="5">
        <f>SUM(I40:I42)</f>
        <v>286.76064000000008</v>
      </c>
    </row>
    <row r="44" spans="2:9" ht="15" thickBot="1" x14ac:dyDescent="0.35">
      <c r="B44" s="6"/>
      <c r="C44" s="7" t="s">
        <v>11</v>
      </c>
      <c r="D44" s="8"/>
      <c r="E44" s="8"/>
      <c r="F44" s="8">
        <f>F43/E43</f>
        <v>2.8502239724082816</v>
      </c>
      <c r="G44" s="8"/>
      <c r="H44" s="8"/>
      <c r="I44" s="9">
        <f>I43/H43</f>
        <v>2.7791300167856137</v>
      </c>
    </row>
    <row r="83" spans="2:6" ht="15" thickBot="1" x14ac:dyDescent="0.35"/>
    <row r="84" spans="2:6" x14ac:dyDescent="0.3">
      <c r="B84" s="1" t="s">
        <v>12</v>
      </c>
      <c r="C84" s="2" t="s">
        <v>13</v>
      </c>
      <c r="D84" s="2" t="s">
        <v>14</v>
      </c>
      <c r="E84" s="3" t="s">
        <v>15</v>
      </c>
    </row>
    <row r="85" spans="2:6" x14ac:dyDescent="0.3">
      <c r="B85" s="10" t="s">
        <v>16</v>
      </c>
      <c r="C85">
        <v>0.05</v>
      </c>
      <c r="D85">
        <v>0.05</v>
      </c>
      <c r="E85" s="5">
        <v>0.05</v>
      </c>
    </row>
    <row r="86" spans="2:6" x14ac:dyDescent="0.3">
      <c r="B86" s="10" t="s">
        <v>17</v>
      </c>
      <c r="C86">
        <v>5.0099999999999999E-2</v>
      </c>
      <c r="D86">
        <v>5.0099999999999999E-2</v>
      </c>
      <c r="E86" s="5">
        <v>5.0099999999999999E-2</v>
      </c>
    </row>
    <row r="87" spans="2:6" x14ac:dyDescent="0.3">
      <c r="B87" s="10" t="s">
        <v>18</v>
      </c>
      <c r="C87">
        <v>7.0000000000000007E-2</v>
      </c>
      <c r="D87">
        <v>7.0000000000000007E-2</v>
      </c>
      <c r="E87" s="5">
        <v>7.0000000000000007E-2</v>
      </c>
    </row>
    <row r="88" spans="2:6" ht="15" thickBot="1" x14ac:dyDescent="0.35">
      <c r="B88" s="12" t="s">
        <v>19</v>
      </c>
      <c r="C88" s="8">
        <v>0.03</v>
      </c>
      <c r="D88" s="8">
        <v>0.05</v>
      </c>
      <c r="E88" s="9">
        <v>7.0000000000000007E-2</v>
      </c>
    </row>
    <row r="89" spans="2:6" ht="15" thickBot="1" x14ac:dyDescent="0.35"/>
    <row r="90" spans="2:6" x14ac:dyDescent="0.3">
      <c r="B90" s="1" t="s">
        <v>12</v>
      </c>
      <c r="C90" s="2" t="s">
        <v>20</v>
      </c>
      <c r="D90" s="2" t="s">
        <v>21</v>
      </c>
      <c r="E90" s="2" t="s">
        <v>22</v>
      </c>
      <c r="F90" s="3" t="s">
        <v>23</v>
      </c>
    </row>
    <row r="91" spans="2:6" x14ac:dyDescent="0.3">
      <c r="B91" s="10" t="s">
        <v>16</v>
      </c>
      <c r="C91">
        <f>ROUND(1/(1+C85)^1,5)</f>
        <v>0.95238</v>
      </c>
      <c r="D91">
        <f>ROUND(1/(1+D85)^2,5)</f>
        <v>0.90703</v>
      </c>
      <c r="E91">
        <f>ROUND(1/(1+E85)^3,5)</f>
        <v>0.86384000000000005</v>
      </c>
      <c r="F91" s="5">
        <f>8*C91+8*D91+108*E91</f>
        <v>108.17000000000002</v>
      </c>
    </row>
    <row r="92" spans="2:6" x14ac:dyDescent="0.3">
      <c r="B92" s="10" t="s">
        <v>17</v>
      </c>
      <c r="C92">
        <f>ROUND(1/(1+C86)^1,5)</f>
        <v>0.95228999999999997</v>
      </c>
      <c r="D92">
        <f>ROUND(1/(1+D86)^2,5)</f>
        <v>0.90686</v>
      </c>
      <c r="E92">
        <f>ROUND(1/(1+E86)^3,5)</f>
        <v>0.86358999999999997</v>
      </c>
      <c r="F92" s="5">
        <f>8*C92+8*D92+108*E92</f>
        <v>108.14091999999999</v>
      </c>
    </row>
    <row r="93" spans="2:6" x14ac:dyDescent="0.3">
      <c r="B93" s="10" t="s">
        <v>18</v>
      </c>
      <c r="C93">
        <f>ROUND(1/(1+C87)^1,5)</f>
        <v>0.93457999999999997</v>
      </c>
      <c r="D93">
        <f>ROUND(1/(1+D87)^2,5)</f>
        <v>0.87343999999999999</v>
      </c>
      <c r="E93">
        <f>ROUND(1/(1+E87)^3,5)</f>
        <v>0.81630000000000003</v>
      </c>
      <c r="F93" s="5">
        <f>8*C93+8*D93+108*E93</f>
        <v>102.62456</v>
      </c>
    </row>
    <row r="94" spans="2:6" ht="15" thickBot="1" x14ac:dyDescent="0.35">
      <c r="B94" s="12" t="s">
        <v>19</v>
      </c>
      <c r="C94" s="8">
        <f>ROUND(1/(1+C88)^1,5)</f>
        <v>0.97087000000000001</v>
      </c>
      <c r="D94" s="8">
        <f>ROUND(1/(1+D88)^2,5)</f>
        <v>0.90703</v>
      </c>
      <c r="E94" s="8">
        <f>ROUND(1/(1+E88)^3,5)</f>
        <v>0.81630000000000003</v>
      </c>
      <c r="F94" s="9">
        <f>8*C94+8*D94+108*E94</f>
        <v>103.18360000000001</v>
      </c>
    </row>
    <row r="96" spans="2:6" x14ac:dyDescent="0.3">
      <c r="B96" s="11" t="s">
        <v>24</v>
      </c>
    </row>
    <row r="97" spans="2:5" ht="15" thickBot="1" x14ac:dyDescent="0.35"/>
    <row r="98" spans="2:5" x14ac:dyDescent="0.3">
      <c r="B98" s="1" t="s">
        <v>25</v>
      </c>
      <c r="C98" s="2" t="s">
        <v>6</v>
      </c>
      <c r="D98" s="2" t="s">
        <v>26</v>
      </c>
      <c r="E98" s="3" t="s">
        <v>11</v>
      </c>
    </row>
    <row r="99" spans="2:5" x14ac:dyDescent="0.3">
      <c r="B99" s="10" t="s">
        <v>27</v>
      </c>
      <c r="C99">
        <f>F91</f>
        <v>108.17000000000002</v>
      </c>
      <c r="D99">
        <f>1*8*C91+2*8*D91+3*108*E91</f>
        <v>302.01568000000003</v>
      </c>
      <c r="E99" s="5">
        <f>D99/C99</f>
        <v>2.7920465933253213</v>
      </c>
    </row>
    <row r="100" spans="2:5" x14ac:dyDescent="0.3">
      <c r="B100" s="10" t="s">
        <v>20</v>
      </c>
      <c r="C100">
        <f>C91</f>
        <v>0.95238</v>
      </c>
      <c r="D100">
        <f>1*C91</f>
        <v>0.95238</v>
      </c>
      <c r="E100" s="5">
        <f>D100/C100</f>
        <v>1</v>
      </c>
    </row>
    <row r="101" spans="2:5" x14ac:dyDescent="0.3">
      <c r="B101" s="10" t="s">
        <v>21</v>
      </c>
      <c r="C101">
        <f>D91</f>
        <v>0.90703</v>
      </c>
      <c r="D101">
        <f>2*D91</f>
        <v>1.81406</v>
      </c>
      <c r="E101" s="5">
        <f>D101/C101</f>
        <v>2</v>
      </c>
    </row>
    <row r="102" spans="2:5" ht="15" thickBot="1" x14ac:dyDescent="0.35">
      <c r="B102" s="12" t="s">
        <v>22</v>
      </c>
      <c r="C102" s="8">
        <f>E91</f>
        <v>0.86384000000000005</v>
      </c>
      <c r="D102" s="8">
        <f>3*E91</f>
        <v>2.59152</v>
      </c>
      <c r="E102" s="9">
        <f>D102/C102</f>
        <v>3</v>
      </c>
    </row>
    <row r="104" spans="2:5" x14ac:dyDescent="0.3">
      <c r="B104" s="11" t="s">
        <v>28</v>
      </c>
    </row>
    <row r="105" spans="2:5" ht="15" thickBot="1" x14ac:dyDescent="0.35">
      <c r="B105" s="11"/>
    </row>
    <row r="106" spans="2:5" x14ac:dyDescent="0.3">
      <c r="B106" s="13" t="s">
        <v>29</v>
      </c>
      <c r="C106" s="14" t="s">
        <v>30</v>
      </c>
      <c r="D106" s="19"/>
    </row>
    <row r="107" spans="2:5" x14ac:dyDescent="0.3">
      <c r="B107" s="15" t="s">
        <v>20</v>
      </c>
      <c r="C107" s="16">
        <f>-C99*E99/(C91*1)</f>
        <v>-317.11678111678117</v>
      </c>
      <c r="D107" s="20"/>
    </row>
    <row r="108" spans="2:5" x14ac:dyDescent="0.3">
      <c r="B108" s="15" t="s">
        <v>21</v>
      </c>
      <c r="C108" s="16">
        <f>-C99*E99/(D91*2)</f>
        <v>-166.4860478705225</v>
      </c>
      <c r="D108" s="20"/>
    </row>
    <row r="109" spans="2:5" ht="15" thickBot="1" x14ac:dyDescent="0.35">
      <c r="B109" s="17" t="s">
        <v>22</v>
      </c>
      <c r="C109" s="18">
        <f>-C99*E99/(E91*3)</f>
        <v>-116.53997653886523</v>
      </c>
      <c r="D109" s="2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2025-11-30T21:04:45Z</dcterms:created>
  <dcterms:modified xsi:type="dcterms:W3CDTF">2025-11-30T21:07:35Z</dcterms:modified>
</cp:coreProperties>
</file>